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18559914-6B4A-4FDA-BB09-80CD2606EA1D}" xr6:coauthVersionLast="41" xr6:coauthVersionMax="41" xr10:uidLastSave="{00000000-0000-0000-0000-000000000000}"/>
  <bookViews>
    <workbookView xWindow="2205" yWindow="3570" windowWidth="16830" windowHeight="11385" xr2:uid="{00000000-000D-0000-FFFF-FFFF00000000}"/>
  </bookViews>
  <sheets>
    <sheet name="complete" sheetId="1" r:id="rId1"/>
    <sheet name="Tabelle2" sheetId="3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3" i="1" l="1"/>
  <c r="D17" i="1"/>
  <c r="D16" i="1"/>
  <c r="D15" i="1"/>
  <c r="D14" i="1"/>
  <c r="E12" i="1"/>
  <c r="D11" i="1"/>
  <c r="D10" i="1"/>
  <c r="D8" i="1"/>
  <c r="G1" i="1" l="1"/>
  <c r="E7" i="1"/>
  <c r="D7" i="1"/>
  <c r="E6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<sst xmlns="http://schemas.openxmlformats.org/spreadsheetml/2006/main" count="60" uniqueCount="45">
  <si>
    <t>Name</t>
  </si>
  <si>
    <t>Quantity</t>
  </si>
  <si>
    <t>Description</t>
  </si>
  <si>
    <t>URL</t>
  </si>
  <si>
    <t>Price (as of 16.12.2019)</t>
  </si>
  <si>
    <t>Speaker</t>
  </si>
  <si>
    <t>28M03-8T-H52-L70</t>
  </si>
  <si>
    <t>C9090</t>
  </si>
  <si>
    <t>Battery holder</t>
  </si>
  <si>
    <t>SK-3245D-02-L4</t>
  </si>
  <si>
    <t>ON OFF SWITCH</t>
  </si>
  <si>
    <t>X05B20U04T</t>
  </si>
  <si>
    <t>FPC connector touchscreen</t>
  </si>
  <si>
    <t>touchscreen</t>
  </si>
  <si>
    <t>NDS touchscreen</t>
  </si>
  <si>
    <t>attiny85v-10pu</t>
  </si>
  <si>
    <t>Attiny microcontroller</t>
  </si>
  <si>
    <t>C168704</t>
  </si>
  <si>
    <t>usb connector</t>
  </si>
  <si>
    <t>PCB</t>
  </si>
  <si>
    <t>platine</t>
  </si>
  <si>
    <t>jlcpcb</t>
  </si>
  <si>
    <t>SUMME</t>
  </si>
  <si>
    <t>Zeilenbeschriftungen</t>
  </si>
  <si>
    <t>Gesamtergebnis</t>
  </si>
  <si>
    <t>Summe von Price (as of 16.12.2019)</t>
  </si>
  <si>
    <t>(Alle)</t>
  </si>
  <si>
    <t>RK09K1130A6S</t>
  </si>
  <si>
    <t>mosfet for speaker</t>
  </si>
  <si>
    <t>NCE0106Z</t>
  </si>
  <si>
    <t>Microcontroller socket</t>
  </si>
  <si>
    <t>DS1009-08AT1NX-0A2</t>
  </si>
  <si>
    <t>AA Batterie</t>
  </si>
  <si>
    <t>amazon</t>
  </si>
  <si>
    <t>volume knob</t>
  </si>
  <si>
    <t>100 nf buffer cap</t>
  </si>
  <si>
    <t>JC20</t>
  </si>
  <si>
    <t>audio jack</t>
  </si>
  <si>
    <t>TC1N4148T26B</t>
  </si>
  <si>
    <t xml:space="preserve">diode </t>
  </si>
  <si>
    <t>204-10SURD/S530-A3-L</t>
  </si>
  <si>
    <t>led for calibration indicator</t>
  </si>
  <si>
    <t>K-O RD14JN151T52</t>
  </si>
  <si>
    <t>widerstand led</t>
  </si>
  <si>
    <t>KERKO 100N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</si>
</sst>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2" fillId="0" borderId="0" xfId="1"/>
    <xf numFmtId="164" fontId="0" fillId="0" borderId="0" xfId="0" applyNumberFormat="1"/>
    <xf numFmtId="0" fontId="1" fillId="0" borderId="0" xfId="0" applyFon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2" borderId="0" xfId="0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3815.493975810183" createdVersion="6" refreshedVersion="6" minRefreshableVersion="3" recordCount="8" xr:uid="{7B524373-D249-489F-850A-B9CFE7269424}">
  <cacheSource type="worksheet">
    <worksheetSource ref="A1:G9" sheet="complete"/>
  </cacheSource>
  <cacheFields count="7">
    <cacheField name="Quantity" numFmtId="0">
      <sharedItems containsSemiMixedTypes="0" containsString="0" containsNumber="1" containsInteger="1" minValue="1" maxValue="1"/>
    </cacheField>
    <cacheField name="Name" numFmtId="0">
      <sharedItems count="8">
        <s v="28M03-8T-H52-L70"/>
        <s v="C9090"/>
        <s v="SK-3245D-02-L4"/>
        <s v="X05B20U04T"/>
        <s v="touchscreen"/>
        <s v="attiny85v-10pu"/>
        <s v="C168704"/>
        <s v="PCB"/>
      </sharedItems>
    </cacheField>
    <cacheField name="Description" numFmtId="0">
      <sharedItems count="8">
        <s v="Speaker"/>
        <s v="Battery holder"/>
        <s v="ON OFF SWITCH"/>
        <s v="FPC connector touchscreen"/>
        <s v="NDS touchscreen"/>
        <s v="Attiny microcontroller"/>
        <s v="usb connector"/>
        <s v="platine"/>
      </sharedItems>
    </cacheField>
    <cacheField name="URL" numFmtId="0">
      <sharedItems count="4">
        <s v="lcsc"/>
        <s v="aliexpress"/>
        <s v="microchip"/>
        <s v="jlcpcb"/>
      </sharedItems>
    </cacheField>
    <cacheField name="Price (as of 16.12.2019)" numFmtId="164">
      <sharedItems containsSemiMixedTypes="0" containsString="0" containsNumber="1" minValue="0.02" maxValue="1.5100000000000002"/>
    </cacheField>
    <cacheField name="SUMME" numFmtId="0">
      <sharedItems containsNonDate="0" containsString="0" containsBlank="1"/>
    </cacheField>
    <cacheField name="4,14 €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">
  <r>
    <n v="1"/>
    <x v="0"/>
    <x v="0"/>
    <x v="0"/>
    <n v="0.35"/>
    <m/>
    <m/>
  </r>
  <r>
    <n v="1"/>
    <x v="1"/>
    <x v="1"/>
    <x v="0"/>
    <n v="0.2"/>
    <m/>
    <m/>
  </r>
  <r>
    <n v="1"/>
    <x v="2"/>
    <x v="2"/>
    <x v="0"/>
    <n v="0.33"/>
    <m/>
    <m/>
  </r>
  <r>
    <n v="1"/>
    <x v="3"/>
    <x v="3"/>
    <x v="0"/>
    <n v="0.02"/>
    <m/>
    <m/>
  </r>
  <r>
    <n v="1"/>
    <x v="4"/>
    <x v="4"/>
    <x v="1"/>
    <n v="0.93450000000000011"/>
    <m/>
    <m/>
  </r>
  <r>
    <n v="1"/>
    <x v="5"/>
    <x v="5"/>
    <x v="2"/>
    <n v="1.5100000000000002"/>
    <m/>
    <m/>
  </r>
  <r>
    <n v="1"/>
    <x v="6"/>
    <x v="6"/>
    <x v="0"/>
    <n v="0.3"/>
    <m/>
    <m/>
  </r>
  <r>
    <n v="1"/>
    <x v="7"/>
    <x v="7"/>
    <x v="3"/>
    <n v="0.5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D8CBB1F-81DE-4253-B8E0-14DBF8222212}" name="PivotTable2" cacheId="0" applyNumberFormats="0" applyBorderFormats="0" applyFontFormats="0" applyPatternFormats="0" applyAlignmentFormats="0" applyWidthHeightFormats="1" dataCaption="Werte" updatedVersion="6" minRefreshableVersion="3" useAutoFormatting="1" itemPrintTitles="1" createdVersion="6" indent="0" outline="1" outlineData="1" multipleFieldFilters="0">
  <location ref="A3:B20" firstHeaderRow="1" firstDataRow="1" firstDataCol="1" rowPageCount="1" colPageCount="1"/>
  <pivotFields count="7">
    <pivotField showAll="0"/>
    <pivotField axis="axisRow" showAll="0">
      <items count="9">
        <item x="0"/>
        <item x="5"/>
        <item x="6"/>
        <item x="1"/>
        <item x="7"/>
        <item x="2"/>
        <item x="4"/>
        <item x="3"/>
        <item t="default"/>
      </items>
    </pivotField>
    <pivotField axis="axisRow" showAll="0">
      <items count="9">
        <item x="5"/>
        <item x="1"/>
        <item x="3"/>
        <item x="4"/>
        <item x="2"/>
        <item x="7"/>
        <item x="0"/>
        <item x="6"/>
        <item t="default"/>
      </items>
    </pivotField>
    <pivotField axis="axisPage" showAll="0">
      <items count="5">
        <item x="1"/>
        <item x="3"/>
        <item x="0"/>
        <item x="2"/>
        <item t="default"/>
      </items>
    </pivotField>
    <pivotField dataField="1" numFmtId="164" showAll="0"/>
    <pivotField showAll="0"/>
    <pivotField showAll="0"/>
  </pivotFields>
  <rowFields count="2">
    <field x="1"/>
    <field x="2"/>
  </rowFields>
  <rowItems count="17">
    <i>
      <x/>
    </i>
    <i r="1">
      <x v="6"/>
    </i>
    <i>
      <x v="1"/>
    </i>
    <i r="1">
      <x/>
    </i>
    <i>
      <x v="2"/>
    </i>
    <i r="1">
      <x v="7"/>
    </i>
    <i>
      <x v="3"/>
    </i>
    <i r="1">
      <x v="1"/>
    </i>
    <i>
      <x v="4"/>
    </i>
    <i r="1">
      <x v="5"/>
    </i>
    <i>
      <x v="5"/>
    </i>
    <i r="1">
      <x v="4"/>
    </i>
    <i>
      <x v="6"/>
    </i>
    <i r="1">
      <x v="3"/>
    </i>
    <i>
      <x v="7"/>
    </i>
    <i r="1">
      <x v="2"/>
    </i>
    <i t="grand">
      <x/>
    </i>
  </rowItems>
  <colItems count="1">
    <i/>
  </colItems>
  <pageFields count="1">
    <pageField fld="3" hier="-1"/>
  </pageFields>
  <dataFields count="1">
    <dataField name="Summe von Price (as of 16.12.2019)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pane ySplit="1" topLeftCell="A2" activePane="bottomLeft" state="frozen"/>
      <selection pane="bottomLeft" activeCell="J5" sqref="J5"/>
    </sheetView>
  </sheetViews>
  <sheetFormatPr baseColWidth="10" defaultColWidth="9.140625" defaultRowHeight="15" x14ac:dyDescent="0.25"/>
  <cols>
    <col min="2" max="2" width="21.85546875" customWidth="1"/>
    <col min="3" max="3" width="25.140625" customWidth="1"/>
    <col min="5" max="5" width="28.28515625" customWidth="1"/>
  </cols>
  <sheetData>
    <row r="1" spans="1:7" x14ac:dyDescent="0.25">
      <c r="A1" s="4" t="s">
        <v>1</v>
      </c>
      <c r="B1" s="4" t="s">
        <v>0</v>
      </c>
      <c r="C1" s="4" t="s">
        <v>2</v>
      </c>
      <c r="D1" s="4" t="s">
        <v>3</v>
      </c>
      <c r="E1" s="4" t="s">
        <v>4</v>
      </c>
      <c r="F1" s="4" t="s">
        <v>22</v>
      </c>
      <c r="G1" s="3">
        <f>SUM(E2:E999)</f>
        <v>5.0186999999999982</v>
      </c>
    </row>
    <row r="2" spans="1:7" x14ac:dyDescent="0.25">
      <c r="A2">
        <v>1</v>
      </c>
      <c r="B2" t="s">
        <v>6</v>
      </c>
      <c r="C2" s="9" t="s">
        <v>5</v>
      </c>
      <c r="D2" s="2" t="str">
        <f>HYPERLINK("https://lcsc.com/product-detail/Speakers_FUET-28M03-8T-H52-L70_C391017.html","lcsc")</f>
        <v>lcsc</v>
      </c>
      <c r="E2" s="3">
        <v>0.35</v>
      </c>
    </row>
    <row r="3" spans="1:7" x14ac:dyDescent="0.25">
      <c r="A3">
        <v>1</v>
      </c>
      <c r="B3" t="s">
        <v>7</v>
      </c>
      <c r="C3" s="9" t="s">
        <v>8</v>
      </c>
      <c r="D3" s="2" t="str">
        <f>HYPERLINK("https://lcsc.com/product-detail/Battery-Holders-Clips-Contacts_Made-in-China-Made-in-China-No-7-battery2Section-side-by-side-battery-box-Line-length150mm_C9090.html","lcsc")</f>
        <v>lcsc</v>
      </c>
      <c r="E3" s="3">
        <v>0.2</v>
      </c>
    </row>
    <row r="4" spans="1:7" ht="15" customHeight="1" x14ac:dyDescent="0.25">
      <c r="A4">
        <v>1</v>
      </c>
      <c r="B4" s="1" t="s">
        <v>9</v>
      </c>
      <c r="C4" s="9" t="s">
        <v>10</v>
      </c>
      <c r="D4" s="2" t="str">
        <f>HYPERLINK("https://lcsc.com/product-detail/Toggle-Switches_XKB-Enterprise-SK-3245D-02-L4_C381099.html","lcsc")</f>
        <v>lcsc</v>
      </c>
      <c r="E4" s="3">
        <v>0.33</v>
      </c>
    </row>
    <row r="5" spans="1:7" x14ac:dyDescent="0.25">
      <c r="A5">
        <v>1</v>
      </c>
      <c r="B5" t="s">
        <v>11</v>
      </c>
      <c r="C5" s="9" t="s">
        <v>12</v>
      </c>
      <c r="D5" s="2" t="str">
        <f>HYPERLINK("https://lcsc.com/product-detail/New-Arrivals_XKB-Enterprise-X05B20U04T_C388690.html","lcsc")</f>
        <v>lcsc</v>
      </c>
      <c r="E5" s="3">
        <v>0.02</v>
      </c>
    </row>
    <row r="6" spans="1:7" x14ac:dyDescent="0.25">
      <c r="A6">
        <v>1</v>
      </c>
      <c r="B6" t="s">
        <v>13</v>
      </c>
      <c r="C6" s="9" t="s">
        <v>14</v>
      </c>
      <c r="D6" s="2" t="str">
        <f>HYPERLINK("https://de.aliexpress.com/item/32828387330.html","aliexpress")</f>
        <v>aliexpress</v>
      </c>
      <c r="E6" s="3">
        <f>18.69/20</f>
        <v>0.93450000000000011</v>
      </c>
    </row>
    <row r="7" spans="1:7" x14ac:dyDescent="0.25">
      <c r="A7">
        <v>1</v>
      </c>
      <c r="B7" t="s">
        <v>15</v>
      </c>
      <c r="C7" s="9" t="s">
        <v>16</v>
      </c>
      <c r="D7" s="2" t="str">
        <f>HYPERLINK("https://www.microchip.com/wwwproducts/en/ATtiny85","microchip")</f>
        <v>microchip</v>
      </c>
      <c r="E7" s="3">
        <f>1.35+0.12+0.04</f>
        <v>1.5100000000000002</v>
      </c>
    </row>
    <row r="8" spans="1:7" x14ac:dyDescent="0.25">
      <c r="A8">
        <v>1</v>
      </c>
      <c r="B8" t="s">
        <v>27</v>
      </c>
      <c r="C8" s="9" t="s">
        <v>34</v>
      </c>
      <c r="D8" s="2" t="str">
        <f>HYPERLINK("https://lcsc.com/product-detail/Potentiometers-Variable-Resistors_ALPS_RK09K1130A6S_RK09K1130A6S_C209770.html","lcsc")</f>
        <v>lcsc</v>
      </c>
      <c r="E8" s="3">
        <v>0.42</v>
      </c>
    </row>
    <row r="9" spans="1:7" x14ac:dyDescent="0.25">
      <c r="A9">
        <v>1</v>
      </c>
      <c r="B9" t="s">
        <v>19</v>
      </c>
      <c r="C9" s="9" t="s">
        <v>20</v>
      </c>
      <c r="D9" t="s">
        <v>21</v>
      </c>
      <c r="E9" s="3">
        <v>0.5</v>
      </c>
    </row>
    <row r="10" spans="1:7" x14ac:dyDescent="0.25">
      <c r="A10">
        <v>1</v>
      </c>
      <c r="B10" t="s">
        <v>29</v>
      </c>
      <c r="C10" s="9" t="s">
        <v>28</v>
      </c>
      <c r="D10" s="2" t="str">
        <f>HYPERLINK("https://lcsc.com/product-detail/MOSFET_Wuxi-NCE-Power-Semiconductor-NCE0106Z_C191374.html","lcsc")</f>
        <v>lcsc</v>
      </c>
      <c r="E10" s="3">
        <v>0.06</v>
      </c>
    </row>
    <row r="11" spans="1:7" x14ac:dyDescent="0.25">
      <c r="A11">
        <v>1</v>
      </c>
      <c r="B11" t="s">
        <v>31</v>
      </c>
      <c r="C11" s="9" t="s">
        <v>30</v>
      </c>
      <c r="D11" s="2" t="str">
        <f>HYPERLINK("https://lcsc.com/product-detail/IC-Sockets_CONNFLY-Elec-DS1009-08AT1NX-0A2_C72124.html","lcsc")</f>
        <v>lcsc</v>
      </c>
      <c r="E11" s="3">
        <v>1.2E-2</v>
      </c>
    </row>
    <row r="12" spans="1:7" x14ac:dyDescent="0.25">
      <c r="A12">
        <v>2</v>
      </c>
      <c r="C12" s="9" t="s">
        <v>32</v>
      </c>
      <c r="D12" t="s">
        <v>33</v>
      </c>
      <c r="E12" s="3">
        <f>23.3/100*A12</f>
        <v>0.46600000000000003</v>
      </c>
    </row>
    <row r="13" spans="1:7" x14ac:dyDescent="0.25">
      <c r="A13">
        <v>1</v>
      </c>
      <c r="B13" t="s">
        <v>44</v>
      </c>
      <c r="C13" s="9" t="s">
        <v>35</v>
      </c>
      <c r="D13" s="2" t="str">
        <f>HYPERLINK("https://www.reichelt.de/keramik-kondensator-100n-kerko-100n-p9265.html?&amp;trstct=pol_0","reichelt")</f>
        <v>reichelt</v>
      </c>
      <c r="E13" s="3">
        <v>0.06</v>
      </c>
    </row>
    <row r="14" spans="1:7" x14ac:dyDescent="0.25">
      <c r="A14">
        <v>1</v>
      </c>
      <c r="B14" t="s">
        <v>36</v>
      </c>
      <c r="C14" s="9" t="s">
        <v>37</v>
      </c>
      <c r="D14" s="2" t="str">
        <f>HYPERLINK("https://www.reichelt.de/klinkeneinbaubuchse-3-5-mm-stereo-ebsf-35-p153203.html?&amp;trstct=pos_0","reichelt")</f>
        <v>reichelt</v>
      </c>
      <c r="E14" s="3">
        <v>0.09</v>
      </c>
    </row>
    <row r="15" spans="1:7" x14ac:dyDescent="0.25">
      <c r="A15">
        <v>1</v>
      </c>
      <c r="B15" t="s">
        <v>38</v>
      </c>
      <c r="C15" s="9" t="s">
        <v>39</v>
      </c>
      <c r="D15" s="2" t="str">
        <f>HYPERLINK("https://lcsc.com/product-detail/Others_Tak-Cheong-TC1N4148T26B_C261224.html","lcsc")</f>
        <v>lcsc</v>
      </c>
      <c r="E15" s="3">
        <v>4.0000000000000001E-3</v>
      </c>
    </row>
    <row r="16" spans="1:7" x14ac:dyDescent="0.25">
      <c r="A16">
        <v>1</v>
      </c>
      <c r="B16" t="s">
        <v>40</v>
      </c>
      <c r="C16" s="9" t="s">
        <v>41</v>
      </c>
      <c r="D16" s="2" t="str">
        <f>HYPERLINK("https://lcsc.com/product-detail/Light-Emitting-Diodes-LED_red_C99771.html","lcsc")</f>
        <v>lcsc</v>
      </c>
      <c r="E16" s="3">
        <v>2.6200000000000001E-2</v>
      </c>
    </row>
    <row r="17" spans="1:5" x14ac:dyDescent="0.25">
      <c r="A17">
        <v>1</v>
      </c>
      <c r="B17" t="s">
        <v>42</v>
      </c>
      <c r="C17" s="9" t="s">
        <v>43</v>
      </c>
      <c r="D17" s="2" t="str">
        <f>HYPERLINK("https://www.reichelt.de/widerstand-kohleschicht-150-ohm-0207-250-mw-5-k-o-rd14jn151t52-p237390.html?&amp;trstct=pol_1","reichelt")</f>
        <v>reichelt</v>
      </c>
      <c r="E17" s="3">
        <v>3.5999999999999997E-2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7EAB4-576A-4E4B-BC96-B1E10B9503C5}">
  <dimension ref="A1:B20"/>
  <sheetViews>
    <sheetView workbookViewId="0">
      <selection activeCell="F22" sqref="F22"/>
    </sheetView>
  </sheetViews>
  <sheetFormatPr baseColWidth="10" defaultRowHeight="15" x14ac:dyDescent="0.25"/>
  <cols>
    <col min="1" max="1" width="29" bestFit="1" customWidth="1"/>
    <col min="2" max="2" width="32.42578125" bestFit="1" customWidth="1"/>
    <col min="3" max="3" width="6.140625" bestFit="1" customWidth="1"/>
    <col min="4" max="4" width="5" bestFit="1" customWidth="1"/>
    <col min="5" max="5" width="9.7109375" bestFit="1" customWidth="1"/>
    <col min="6" max="6" width="15.5703125" bestFit="1" customWidth="1"/>
  </cols>
  <sheetData>
    <row r="1" spans="1:2" x14ac:dyDescent="0.25">
      <c r="A1" s="6" t="s">
        <v>3</v>
      </c>
      <c r="B1" t="s">
        <v>26</v>
      </c>
    </row>
    <row r="3" spans="1:2" x14ac:dyDescent="0.25">
      <c r="A3" s="6" t="s">
        <v>23</v>
      </c>
      <c r="B3" t="s">
        <v>25</v>
      </c>
    </row>
    <row r="4" spans="1:2" x14ac:dyDescent="0.25">
      <c r="A4" s="7" t="s">
        <v>6</v>
      </c>
      <c r="B4" s="5">
        <v>0.35</v>
      </c>
    </row>
    <row r="5" spans="1:2" x14ac:dyDescent="0.25">
      <c r="A5" s="8" t="s">
        <v>5</v>
      </c>
      <c r="B5" s="5">
        <v>0.35</v>
      </c>
    </row>
    <row r="6" spans="1:2" x14ac:dyDescent="0.25">
      <c r="A6" s="7" t="s">
        <v>15</v>
      </c>
      <c r="B6" s="5">
        <v>1.5100000000000002</v>
      </c>
    </row>
    <row r="7" spans="1:2" x14ac:dyDescent="0.25">
      <c r="A7" s="8" t="s">
        <v>16</v>
      </c>
      <c r="B7" s="5">
        <v>1.5100000000000002</v>
      </c>
    </row>
    <row r="8" spans="1:2" x14ac:dyDescent="0.25">
      <c r="A8" s="7" t="s">
        <v>17</v>
      </c>
      <c r="B8" s="5">
        <v>0.3</v>
      </c>
    </row>
    <row r="9" spans="1:2" x14ac:dyDescent="0.25">
      <c r="A9" s="8" t="s">
        <v>18</v>
      </c>
      <c r="B9" s="5">
        <v>0.3</v>
      </c>
    </row>
    <row r="10" spans="1:2" x14ac:dyDescent="0.25">
      <c r="A10" s="7" t="s">
        <v>7</v>
      </c>
      <c r="B10" s="5">
        <v>0.2</v>
      </c>
    </row>
    <row r="11" spans="1:2" x14ac:dyDescent="0.25">
      <c r="A11" s="8" t="s">
        <v>8</v>
      </c>
      <c r="B11" s="5">
        <v>0.2</v>
      </c>
    </row>
    <row r="12" spans="1:2" x14ac:dyDescent="0.25">
      <c r="A12" s="7" t="s">
        <v>19</v>
      </c>
      <c r="B12" s="5">
        <v>0.5</v>
      </c>
    </row>
    <row r="13" spans="1:2" x14ac:dyDescent="0.25">
      <c r="A13" s="8" t="s">
        <v>20</v>
      </c>
      <c r="B13" s="5">
        <v>0.5</v>
      </c>
    </row>
    <row r="14" spans="1:2" x14ac:dyDescent="0.25">
      <c r="A14" s="7" t="s">
        <v>9</v>
      </c>
      <c r="B14" s="5">
        <v>0.33</v>
      </c>
    </row>
    <row r="15" spans="1:2" x14ac:dyDescent="0.25">
      <c r="A15" s="8" t="s">
        <v>10</v>
      </c>
      <c r="B15" s="5">
        <v>0.33</v>
      </c>
    </row>
    <row r="16" spans="1:2" x14ac:dyDescent="0.25">
      <c r="A16" s="7" t="s">
        <v>13</v>
      </c>
      <c r="B16" s="5">
        <v>0.93450000000000011</v>
      </c>
    </row>
    <row r="17" spans="1:2" x14ac:dyDescent="0.25">
      <c r="A17" s="8" t="s">
        <v>14</v>
      </c>
      <c r="B17" s="5">
        <v>0.93450000000000011</v>
      </c>
    </row>
    <row r="18" spans="1:2" x14ac:dyDescent="0.25">
      <c r="A18" s="7" t="s">
        <v>11</v>
      </c>
      <c r="B18" s="5">
        <v>0.02</v>
      </c>
    </row>
    <row r="19" spans="1:2" x14ac:dyDescent="0.25">
      <c r="A19" s="8" t="s">
        <v>12</v>
      </c>
      <c r="B19" s="5">
        <v>0.02</v>
      </c>
    </row>
    <row r="20" spans="1:2" x14ac:dyDescent="0.25">
      <c r="A20" s="7" t="s">
        <v>24</v>
      </c>
      <c r="B20" s="5">
        <v>4.1444999999999999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complete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2019-12-17T00:51:40Z</dcterms:modified>
</cp:coreProperties>
</file>